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editor age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#,##0;[Red]-#,##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064C60"/>
      <sz val="14"/>
    </font>
    <font>
      <i val="1"/>
      <color rgb="005D6B7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064C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65" fontId="0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2" borderId="0" pivotButton="0" quotePrefix="0" xfId="0"/>
    <xf numFmtId="166" fontId="0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3" customWidth="1" min="3" max="3"/>
    <col width="13" customWidth="1" min="4" max="4"/>
    <col width="14" customWidth="1" min="5" max="5"/>
    <col width="13" customWidth="1" min="6" max="6"/>
    <col width="10" customWidth="1" min="7" max="7"/>
    <col width="14" customWidth="1" min="8" max="8"/>
    <col width="13" customWidth="1" min="9" max="9"/>
    <col width="16" customWidth="1" min="10" max="10"/>
    <col width="4" customWidth="1" min="11" max="11"/>
    <col width="4" customWidth="1" min="12" max="12"/>
    <col width="24" customWidth="1" min="13" max="13"/>
    <col width="14" customWidth="1" min="14" max="14"/>
    <col width="10" customWidth="1" min="15" max="15"/>
  </cols>
  <sheetData>
    <row r="1">
      <c r="A1" s="1" t="inlineStr">
        <is>
          <t>Creditor ageing</t>
        </is>
      </c>
      <c r="G1" t="inlineStr">
        <is>
          <t>Ageing as at</t>
        </is>
      </c>
      <c r="H1" s="2" t="n">
        <v>46326</v>
      </c>
    </row>
    <row r="2">
      <c r="A2" s="3" t="inlineStr">
        <is>
          <t>Columns A–E match the Bebaak Data Bridge Creditor Ageing format (save that range as CSV to upload).</t>
        </is>
      </c>
    </row>
    <row r="4">
      <c r="A4" s="4" t="inlineStr">
        <is>
          <t>Supplier</t>
        </is>
      </c>
      <c r="B4" s="4" t="inlineStr">
        <is>
          <t>Bill No</t>
        </is>
      </c>
      <c r="C4" s="4" t="inlineStr">
        <is>
          <t>Bill Date</t>
        </is>
      </c>
      <c r="D4" s="4" t="inlineStr">
        <is>
          <t>Due Date</t>
        </is>
      </c>
      <c r="E4" s="4" t="inlineStr">
        <is>
          <t>Outstanding</t>
        </is>
      </c>
      <c r="F4" s="4" t="inlineStr">
        <is>
          <t>Days overdue</t>
        </is>
      </c>
      <c r="G4" s="4" t="inlineStr">
        <is>
          <t>Bucket</t>
        </is>
      </c>
      <c r="H4" s="4" t="inlineStr">
        <is>
          <t>MSME supplier? (Y/N)</t>
        </is>
      </c>
      <c r="I4" s="4" t="inlineStr">
        <is>
          <t>Days since bill</t>
        </is>
      </c>
      <c r="J4" s="4" t="inlineStr">
        <is>
          <t>Over 45 days &amp; MSME?</t>
        </is>
      </c>
      <c r="M4" s="5" t="inlineStr">
        <is>
          <t>Summary</t>
        </is>
      </c>
      <c r="N4" s="5" t="inlineStr">
        <is>
          <t>Amount</t>
        </is>
      </c>
      <c r="O4" s="5" t="inlineStr">
        <is>
          <t>Share</t>
        </is>
      </c>
    </row>
    <row r="5">
      <c r="A5" s="6" t="inlineStr">
        <is>
          <t>Shree Packaging</t>
        </is>
      </c>
      <c r="B5" s="6" t="inlineStr">
        <is>
          <t>B-77</t>
        </is>
      </c>
      <c r="C5" s="2" t="n">
        <v>46266</v>
      </c>
      <c r="D5" s="2" t="n">
        <v>46296</v>
      </c>
      <c r="E5" s="7" t="n">
        <v>120000</v>
      </c>
      <c r="F5">
        <f>IF(E5="","",MAX(0,$H$1-D5))</f>
        <v/>
      </c>
      <c r="G5">
        <f>IF(E5="","",IF(F5=0,"Not due",IF(F5&lt;=30,"1-30",IF(F5&lt;=60,"31-60",IF(F5&lt;=90,"61-90","90+")))))</f>
        <v/>
      </c>
      <c r="H5" s="6" t="inlineStr">
        <is>
          <t>Y</t>
        </is>
      </c>
      <c r="I5">
        <f>IF(E5="","",$H$1-C5)</f>
        <v/>
      </c>
      <c r="J5">
        <f>IF(AND(H5="Y",I5&gt;45),"Pay now","")</f>
        <v/>
      </c>
      <c r="M5" t="inlineStr">
        <is>
          <t>Not due</t>
        </is>
      </c>
      <c r="N5" s="8">
        <f>SUMIFS($E$5:$E$29,$G$5:$G$29,"Not due")</f>
        <v/>
      </c>
      <c r="O5" s="9">
        <f>IF(N$10=0,0,N5/N$10)</f>
        <v/>
      </c>
    </row>
    <row r="6">
      <c r="A6" s="6" t="inlineStr">
        <is>
          <t>Kumar Traders</t>
        </is>
      </c>
      <c r="B6" s="6" t="inlineStr">
        <is>
          <t>B-61</t>
        </is>
      </c>
      <c r="C6" s="2" t="n">
        <v>46249</v>
      </c>
      <c r="D6" s="2" t="n">
        <v>46279</v>
      </c>
      <c r="E6" s="7" t="n">
        <v>90000</v>
      </c>
      <c r="F6">
        <f>IF(E6="","",MAX(0,$H$1-D6))</f>
        <v/>
      </c>
      <c r="G6">
        <f>IF(E6="","",IF(F6=0,"Not due",IF(F6&lt;=30,"1-30",IF(F6&lt;=60,"31-60",IF(F6&lt;=90,"61-90","90+")))))</f>
        <v/>
      </c>
      <c r="H6" s="6" t="inlineStr">
        <is>
          <t>N</t>
        </is>
      </c>
      <c r="I6">
        <f>IF(E6="","",$H$1-C6)</f>
        <v/>
      </c>
      <c r="J6">
        <f>IF(AND(H6="Y",I6&gt;45),"Pay now","")</f>
        <v/>
      </c>
      <c r="M6" t="inlineStr">
        <is>
          <t>1-30</t>
        </is>
      </c>
      <c r="N6" s="8">
        <f>SUMIFS($E$5:$E$29,$G$5:$G$29,"1-30")</f>
        <v/>
      </c>
      <c r="O6" s="9">
        <f>IF(N$10=0,0,N6/N$10)</f>
        <v/>
      </c>
    </row>
    <row r="7">
      <c r="A7" s="6" t="inlineStr">
        <is>
          <t>Ravi Steel</t>
        </is>
      </c>
      <c r="B7" s="6" t="inlineStr">
        <is>
          <t>RS-2231</t>
        </is>
      </c>
      <c r="C7" s="2" t="n">
        <v>46300</v>
      </c>
      <c r="D7" s="2" t="n">
        <v>46330</v>
      </c>
      <c r="E7" s="7" t="n">
        <v>192000</v>
      </c>
      <c r="F7">
        <f>IF(E7="","",MAX(0,$H$1-D7))</f>
        <v/>
      </c>
      <c r="G7">
        <f>IF(E7="","",IF(F7=0,"Not due",IF(F7&lt;=30,"1-30",IF(F7&lt;=60,"31-60",IF(F7&lt;=90,"61-90","90+")))))</f>
        <v/>
      </c>
      <c r="H7" s="6" t="inlineStr">
        <is>
          <t>Y</t>
        </is>
      </c>
      <c r="I7">
        <f>IF(E7="","",$H$1-C7)</f>
        <v/>
      </c>
      <c r="J7">
        <f>IF(AND(H7="Y",I7&gt;45),"Pay now","")</f>
        <v/>
      </c>
      <c r="M7" t="inlineStr">
        <is>
          <t>31-60</t>
        </is>
      </c>
      <c r="N7" s="8">
        <f>SUMIFS($E$5:$E$29,$G$5:$G$29,"31-60")</f>
        <v/>
      </c>
      <c r="O7" s="9">
        <f>IF(N$10=0,0,N7/N$10)</f>
        <v/>
      </c>
    </row>
    <row r="8">
      <c r="A8" s="6" t="inlineStr">
        <is>
          <t>Ace Logistics</t>
        </is>
      </c>
      <c r="B8" s="6" t="inlineStr">
        <is>
          <t>AL-88</t>
        </is>
      </c>
      <c r="C8" s="2" t="n">
        <v>46315</v>
      </c>
      <c r="D8" s="2" t="n">
        <v>46345</v>
      </c>
      <c r="E8" s="7" t="n">
        <v>38400</v>
      </c>
      <c r="F8">
        <f>IF(E8="","",MAX(0,$H$1-D8))</f>
        <v/>
      </c>
      <c r="G8">
        <f>IF(E8="","",IF(F8=0,"Not due",IF(F8&lt;=30,"1-30",IF(F8&lt;=60,"31-60",IF(F8&lt;=90,"61-90","90+")))))</f>
        <v/>
      </c>
      <c r="H8" s="6" t="inlineStr">
        <is>
          <t>N</t>
        </is>
      </c>
      <c r="I8">
        <f>IF(E8="","",$H$1-C8)</f>
        <v/>
      </c>
      <c r="J8">
        <f>IF(AND(H8="Y",I8&gt;45),"Pay now","")</f>
        <v/>
      </c>
      <c r="M8" t="inlineStr">
        <is>
          <t>61-90</t>
        </is>
      </c>
      <c r="N8" s="8">
        <f>SUMIFS($E$5:$E$29,$G$5:$G$29,"61-90")</f>
        <v/>
      </c>
      <c r="O8" s="9">
        <f>IF(N$10=0,0,N8/N$10)</f>
        <v/>
      </c>
    </row>
    <row r="9">
      <c r="M9" t="inlineStr">
        <is>
          <t>90+</t>
        </is>
      </c>
      <c r="N9" s="8">
        <f>SUMIFS($E$5:$E$29,$G$5:$G$29,"90+")</f>
        <v/>
      </c>
      <c r="O9" s="9">
        <f>IF(N$10=0,0,N9/N$10)</f>
        <v/>
      </c>
    </row>
    <row r="10">
      <c r="M10" s="5" t="inlineStr">
        <is>
          <t>Total</t>
        </is>
      </c>
      <c r="N10" s="8">
        <f>SUM(N5:N9)</f>
        <v/>
      </c>
    </row>
    <row r="11">
      <c r="M11" t="inlineStr">
        <is>
          <t>Weighted avg days overdue</t>
        </is>
      </c>
      <c r="N11" s="10">
        <f>IF(SUM($E$5:$E$29)=0,0,SUMPRODUCT($E$5:$E$29,N(+$F$5:$F$29))/SUM($E$5:$E$29))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2026-10-31T15:17:55Z</dcterms:created>
  <dcterms:modified xmlns:dcterms="http://purl.org/dc/terms/" xmlns:xsi="http://www.w3.org/2001/XMLSchema-instance" xsi:type="dcterms:W3CDTF">2026-10-31T15:17:55Z</dcterms:modified>
</cp:coreProperties>
</file>