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btor age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#,##0;[Red]-#,##0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064C60"/>
      <sz val="14"/>
    </font>
    <font>
      <i val="1"/>
      <color rgb="005D6B7A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8E6"/>
      </patternFill>
    </fill>
    <fill>
      <patternFill patternType="solid">
        <fgColor rgb="00064C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65" fontId="0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2" borderId="0" pivotButton="0" quotePrefix="0" xfId="0"/>
    <xf numFmtId="166" fontId="0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  <col width="10" customWidth="1" min="7" max="7"/>
    <col width="14" customWidth="1" min="8" max="8"/>
    <col width="13" customWidth="1" min="9" max="9"/>
    <col width="24" customWidth="1" min="10" max="10"/>
    <col width="4" customWidth="1" min="11" max="11"/>
    <col width="4" customWidth="1" min="12" max="12"/>
    <col width="18" customWidth="1" min="13" max="13"/>
  </cols>
  <sheetData>
    <row r="1">
      <c r="A1" s="1" t="inlineStr">
        <is>
          <t>Debtor ageing</t>
        </is>
      </c>
      <c r="G1" t="inlineStr">
        <is>
          <t>Ageing as at</t>
        </is>
      </c>
      <c r="H1" s="2" t="n">
        <v>46326</v>
      </c>
    </row>
    <row r="2">
      <c r="A2" s="3" t="inlineStr">
        <is>
          <t>Columns A–E match the Bebaak Data Bridge Debtor Ageing format (save that range as CSV to upload).</t>
        </is>
      </c>
    </row>
    <row r="4">
      <c r="A4" s="4" t="inlineStr">
        <is>
          <t>Customer</t>
        </is>
      </c>
      <c r="B4" s="4" t="inlineStr">
        <is>
          <t>Invoice No</t>
        </is>
      </c>
      <c r="C4" s="4" t="inlineStr">
        <is>
          <t>Invoice Date</t>
        </is>
      </c>
      <c r="D4" s="4" t="inlineStr">
        <is>
          <t>Due Date</t>
        </is>
      </c>
      <c r="E4" s="4" t="inlineStr">
        <is>
          <t>Outstanding</t>
        </is>
      </c>
      <c r="F4" s="4" t="inlineStr">
        <is>
          <t>Days overdue</t>
        </is>
      </c>
      <c r="G4" s="4" t="inlineStr">
        <is>
          <t>Bucket</t>
        </is>
      </c>
      <c r="J4" s="5" t="inlineStr">
        <is>
          <t>Summary</t>
        </is>
      </c>
      <c r="K4" s="5" t="inlineStr">
        <is>
          <t>Amount</t>
        </is>
      </c>
      <c r="L4" s="5" t="inlineStr">
        <is>
          <t>Share</t>
        </is>
      </c>
    </row>
    <row r="5">
      <c r="A5" s="6" t="inlineStr">
        <is>
          <t>Ravi Stores</t>
        </is>
      </c>
      <c r="B5" s="6" t="inlineStr">
        <is>
          <t>INV-101</t>
        </is>
      </c>
      <c r="C5" s="2" t="n">
        <v>46244</v>
      </c>
      <c r="D5" s="2" t="n">
        <v>46274</v>
      </c>
      <c r="E5" s="7" t="n">
        <v>240000</v>
      </c>
      <c r="F5">
        <f>IF(E5="","",MAX(0,$H$1-D5))</f>
        <v/>
      </c>
      <c r="G5">
        <f>IF(E5="","",IF(F5=0,"Not due",IF(F5&lt;=30,"1-30",IF(F5&lt;=60,"31-60",IF(F5&lt;=90,"61-90","90+")))))</f>
        <v/>
      </c>
      <c r="J5" t="inlineStr">
        <is>
          <t>Not due</t>
        </is>
      </c>
      <c r="K5" s="8">
        <f>SUMIFS($E$5:$E$30,$G$5:$G$30,"Not due")</f>
        <v/>
      </c>
      <c r="L5" s="9">
        <f>IF(K$10=0,0,K5/K$10)</f>
        <v/>
      </c>
    </row>
    <row r="6">
      <c r="A6" s="6" t="inlineStr">
        <is>
          <t>Mehta Distributors</t>
        </is>
      </c>
      <c r="B6" s="6" t="inlineStr">
        <is>
          <t>INV-109</t>
        </is>
      </c>
      <c r="C6" s="2" t="n">
        <v>46193</v>
      </c>
      <c r="D6" s="2" t="n">
        <v>46223</v>
      </c>
      <c r="E6" s="7" t="n">
        <v>180000</v>
      </c>
      <c r="F6">
        <f>IF(E6="","",MAX(0,$H$1-D6))</f>
        <v/>
      </c>
      <c r="G6">
        <f>IF(E6="","",IF(F6=0,"Not due",IF(F6&lt;=30,"1-30",IF(F6&lt;=60,"31-60",IF(F6&lt;=90,"61-90","90+")))))</f>
        <v/>
      </c>
      <c r="J6" t="inlineStr">
        <is>
          <t>1-30</t>
        </is>
      </c>
      <c r="K6" s="8">
        <f>SUMIFS($E$5:$E$30,$G$5:$G$30,"1-30")</f>
        <v/>
      </c>
      <c r="L6" s="9">
        <f>IF(K$10=0,0,K6/K$10)</f>
        <v/>
      </c>
    </row>
    <row r="7">
      <c r="A7" s="6" t="inlineStr">
        <is>
          <t>Kiran Retail</t>
        </is>
      </c>
      <c r="B7" s="6" t="inlineStr">
        <is>
          <t>INV-131</t>
        </is>
      </c>
      <c r="C7" s="2" t="n">
        <v>46293</v>
      </c>
      <c r="D7" s="2" t="n">
        <v>46323</v>
      </c>
      <c r="E7" s="7" t="n">
        <v>126500</v>
      </c>
      <c r="F7">
        <f>IF(E7="","",MAX(0,$H$1-D7))</f>
        <v/>
      </c>
      <c r="G7">
        <f>IF(E7="","",IF(F7=0,"Not due",IF(F7&lt;=30,"1-30",IF(F7&lt;=60,"31-60",IF(F7&lt;=90,"61-90","90+")))))</f>
        <v/>
      </c>
      <c r="J7" t="inlineStr">
        <is>
          <t>31-60</t>
        </is>
      </c>
      <c r="K7" s="8">
        <f>SUMIFS($E$5:$E$30,$G$5:$G$30,"31-60")</f>
        <v/>
      </c>
      <c r="L7" s="9">
        <f>IF(K$10=0,0,K7/K$10)</f>
        <v/>
      </c>
    </row>
    <row r="8">
      <c r="A8" s="6" t="inlineStr">
        <is>
          <t>Om Fabricators</t>
        </is>
      </c>
      <c r="B8" s="6" t="inlineStr">
        <is>
          <t>INV-139</t>
        </is>
      </c>
      <c r="C8" s="2" t="n">
        <v>46310</v>
      </c>
      <c r="D8" s="2" t="n">
        <v>46340</v>
      </c>
      <c r="E8" s="7" t="n">
        <v>210000</v>
      </c>
      <c r="F8">
        <f>IF(E8="","",MAX(0,$H$1-D8))</f>
        <v/>
      </c>
      <c r="G8">
        <f>IF(E8="","",IF(F8=0,"Not due",IF(F8&lt;=30,"1-30",IF(F8&lt;=60,"31-60",IF(F8&lt;=90,"61-90","90+")))))</f>
        <v/>
      </c>
      <c r="J8" t="inlineStr">
        <is>
          <t>61-90</t>
        </is>
      </c>
      <c r="K8" s="8">
        <f>SUMIFS($E$5:$E$30,$G$5:$G$30,"61-90")</f>
        <v/>
      </c>
      <c r="L8" s="9">
        <f>IF(K$10=0,0,K8/K$10)</f>
        <v/>
      </c>
    </row>
    <row r="9">
      <c r="A9" s="6" t="inlineStr">
        <is>
          <t>Nexa Foods</t>
        </is>
      </c>
      <c r="B9" s="6" t="inlineStr">
        <is>
          <t>INV-122</t>
        </is>
      </c>
      <c r="C9" s="2" t="n">
        <v>46266</v>
      </c>
      <c r="D9" s="2" t="n">
        <v>46296</v>
      </c>
      <c r="E9" s="7" t="n">
        <v>95000</v>
      </c>
      <c r="F9">
        <f>IF(E9="","",MAX(0,$H$1-D9))</f>
        <v/>
      </c>
      <c r="G9">
        <f>IF(E9="","",IF(F9=0,"Not due",IF(F9&lt;=30,"1-30",IF(F9&lt;=60,"31-60",IF(F9&lt;=90,"61-90","90+")))))</f>
        <v/>
      </c>
      <c r="J9" t="inlineStr">
        <is>
          <t>90+</t>
        </is>
      </c>
      <c r="K9" s="8">
        <f>SUMIFS($E$5:$E$30,$G$5:$G$30,"90+")</f>
        <v/>
      </c>
      <c r="L9" s="9">
        <f>IF(K$10=0,0,K9/K$10)</f>
        <v/>
      </c>
    </row>
    <row r="10">
      <c r="J10" s="5" t="inlineStr">
        <is>
          <t>Total</t>
        </is>
      </c>
      <c r="K10" s="8">
        <f>SUM(K5:K9)</f>
        <v/>
      </c>
    </row>
    <row r="11">
      <c r="J11" t="inlineStr">
        <is>
          <t>Weighted avg days overdue</t>
        </is>
      </c>
      <c r="K11" s="10">
        <f>IF(SUM($E$5:$E$30)=0,0,SUMPRODUCT($E$5:$E$30,N(+$F$5:$F$30))/SUM($E$5:$E$30))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2026-10-31T15:17:55Z</dcterms:created>
  <dcterms:modified xmlns:dcterms="http://purl.org/dc/terms/" xmlns:xsi="http://www.w3.org/2001/XMLSchema-instance" xsi:type="dcterms:W3CDTF">2026-10-31T15:17:55Z</dcterms:modified>
</cp:coreProperties>
</file>